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95" windowWidth="13650" windowHeight="6375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<sst xmlns="http://schemas.openxmlformats.org/spreadsheetml/2006/main" count="236" uniqueCount="138">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</sst>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37">
      <selection activeCell="D5" sqref="D5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134</v>
      </c>
      <c r="C5" s="40">
        <v>2016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121806.46</v>
      </c>
      <c r="D8" s="45"/>
      <c r="E8" s="6"/>
      <c r="F8" s="6"/>
    </row>
    <row r="9" spans="1:6" ht="12.75">
      <c r="A9" s="42"/>
      <c r="B9" s="48" t="s">
        <v>10</v>
      </c>
      <c r="C9" s="7">
        <v>2248810.42</v>
      </c>
      <c r="D9" s="45"/>
      <c r="E9" s="6"/>
      <c r="F9" s="6"/>
    </row>
    <row r="10" spans="1:6" ht="12.75">
      <c r="A10" s="42"/>
      <c r="B10" s="48" t="s">
        <v>11</v>
      </c>
      <c r="C10" s="7">
        <v>236357.84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4493443.64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5629414.91</v>
      </c>
      <c r="D14" s="7">
        <v>5110152.24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2446927.71</v>
      </c>
      <c r="D18" s="7">
        <v>2284242.91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8076342.62</v>
      </c>
      <c r="D20" s="11">
        <f>SUM(D14:D19)</f>
        <v>7394395.15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1194963.6</v>
      </c>
      <c r="D23" s="7">
        <v>1143920.55</v>
      </c>
      <c r="E23" s="8"/>
      <c r="F23" s="8"/>
    </row>
    <row r="24" spans="1:6" ht="12.75">
      <c r="A24" s="56">
        <v>20102</v>
      </c>
      <c r="B24" s="55" t="s">
        <v>25</v>
      </c>
      <c r="C24" s="7">
        <v>0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0</v>
      </c>
      <c r="D25" s="7">
        <v>0</v>
      </c>
      <c r="E25" s="8"/>
      <c r="F25" s="8"/>
    </row>
    <row r="26" spans="1:6" ht="12.75">
      <c r="A26" s="51">
        <v>20104</v>
      </c>
      <c r="B26" s="52" t="s">
        <v>27</v>
      </c>
      <c r="C26" s="7">
        <v>0</v>
      </c>
      <c r="D26" s="7">
        <v>0</v>
      </c>
      <c r="E26" s="8"/>
      <c r="F26" s="8"/>
    </row>
    <row r="27" spans="1:6" ht="12.75">
      <c r="A27" s="51">
        <v>20105</v>
      </c>
      <c r="B27" s="52" t="s">
        <v>28</v>
      </c>
      <c r="C27" s="7">
        <v>0</v>
      </c>
      <c r="D27" s="7">
        <v>0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1194963.6</v>
      </c>
      <c r="D28" s="16">
        <f>SUM(D23:D27)</f>
        <v>1143920.55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1674972.07</v>
      </c>
      <c r="D31" s="7">
        <v>1621305.55</v>
      </c>
      <c r="E31" s="8"/>
      <c r="F31" s="8"/>
    </row>
    <row r="32" spans="1:6" ht="12.75">
      <c r="A32" s="56">
        <v>30200</v>
      </c>
      <c r="B32" s="55" t="s">
        <v>33</v>
      </c>
      <c r="C32" s="7">
        <v>942246.03</v>
      </c>
      <c r="D32" s="7">
        <v>492453.01</v>
      </c>
      <c r="E32" s="8"/>
      <c r="F32" s="8"/>
    </row>
    <row r="33" spans="1:6" ht="12.75">
      <c r="A33" s="56">
        <v>30300</v>
      </c>
      <c r="B33" s="55" t="s">
        <v>34</v>
      </c>
      <c r="C33" s="7">
        <v>326.51</v>
      </c>
      <c r="D33" s="7">
        <v>985.88</v>
      </c>
      <c r="E33" s="8"/>
      <c r="F33" s="8"/>
    </row>
    <row r="34" spans="1:6" ht="12.75">
      <c r="A34" s="56">
        <v>30400</v>
      </c>
      <c r="B34" s="55" t="s">
        <v>35</v>
      </c>
      <c r="C34" s="7">
        <v>56135.25</v>
      </c>
      <c r="D34" s="7">
        <v>56135.25</v>
      </c>
      <c r="E34" s="8"/>
      <c r="F34" s="8"/>
    </row>
    <row r="35" spans="1:6" ht="12.75">
      <c r="A35" s="51">
        <v>30500</v>
      </c>
      <c r="B35" s="52" t="s">
        <v>36</v>
      </c>
      <c r="C35" s="7">
        <v>471717.28</v>
      </c>
      <c r="D35" s="7">
        <v>485854.6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3145397.1399999997</v>
      </c>
      <c r="D36" s="11">
        <f>SUM(D31:D35)</f>
        <v>2656734.29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24535.92</v>
      </c>
      <c r="D39" s="7">
        <v>54985.08</v>
      </c>
      <c r="E39" s="8"/>
      <c r="F39" s="8"/>
    </row>
    <row r="40" spans="1:6" ht="12.75">
      <c r="A40" s="51">
        <v>40200</v>
      </c>
      <c r="B40" s="52" t="s">
        <v>41</v>
      </c>
      <c r="C40" s="7">
        <v>1226985.14</v>
      </c>
      <c r="D40" s="7">
        <v>1844960.75</v>
      </c>
      <c r="E40" s="8"/>
      <c r="F40" s="8"/>
    </row>
    <row r="41" spans="1:6" ht="12.75">
      <c r="A41" s="51">
        <v>40300</v>
      </c>
      <c r="B41" s="52" t="s">
        <v>42</v>
      </c>
      <c r="C41" s="7">
        <v>0</v>
      </c>
      <c r="D41" s="7">
        <v>0</v>
      </c>
      <c r="E41" s="8"/>
      <c r="F41" s="8"/>
    </row>
    <row r="42" spans="1:6" ht="12.75">
      <c r="A42" s="51">
        <v>40400</v>
      </c>
      <c r="B42" s="52" t="s">
        <v>43</v>
      </c>
      <c r="C42" s="7">
        <v>2100000</v>
      </c>
      <c r="D42" s="7">
        <v>2100187.48</v>
      </c>
      <c r="E42" s="8"/>
      <c r="F42" s="8"/>
    </row>
    <row r="43" spans="1:6" ht="12.75">
      <c r="A43" s="56">
        <v>40500</v>
      </c>
      <c r="B43" s="55" t="s">
        <v>44</v>
      </c>
      <c r="C43" s="7">
        <v>707434.08</v>
      </c>
      <c r="D43" s="7">
        <v>628034.59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4058955.1399999997</v>
      </c>
      <c r="D44" s="11">
        <f>SUM(D39:D43)</f>
        <v>4628167.9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0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165299.2</v>
      </c>
      <c r="D56" s="7">
        <v>24740.23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165299.2</v>
      </c>
      <c r="D58" s="11">
        <f>SUM(D54:D57)</f>
        <v>24740.23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1866791</v>
      </c>
      <c r="D65" s="7">
        <v>1854557.84</v>
      </c>
      <c r="E65" s="8"/>
      <c r="F65" s="8"/>
    </row>
    <row r="66" spans="1:6" ht="12.75">
      <c r="A66" s="51">
        <v>90200</v>
      </c>
      <c r="B66" s="52" t="s">
        <v>63</v>
      </c>
      <c r="C66" s="7">
        <v>728832.33</v>
      </c>
      <c r="D66" s="7">
        <v>716906.18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2595623.33</v>
      </c>
      <c r="D67" s="11">
        <f>SUM(D65:D66)</f>
        <v>2571464.02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19236581.03</v>
      </c>
      <c r="D68" s="20">
        <f>+D20+D28+D36+D44+D51+D58+D62+D67</f>
        <v>18419422.140000004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21843555.750000004</v>
      </c>
      <c r="D69" s="20">
        <f>+D68+D11</f>
        <v>22912865.780000005</v>
      </c>
      <c r="E69" s="21"/>
      <c r="F69" s="21"/>
    </row>
    <row r="70" spans="1:6" ht="23.25" customHeight="1">
      <c r="A70" s="9"/>
      <c r="B70" s="19" t="s">
        <v>130</v>
      </c>
      <c r="C70" s="20">
        <f>IF(Spese!BU57&gt;Entrate!C69,Spese!BU57-Entrate!C69,0)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5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135</v>
      </c>
    </row>
    <row r="5" spans="2:7" ht="18.75">
      <c r="B5" s="39"/>
      <c r="C5" s="39" t="s">
        <v>134</v>
      </c>
      <c r="D5" s="3">
        <f>Entrate!C5</f>
        <v>2016</v>
      </c>
      <c r="G5" s="3"/>
    </row>
    <row r="6" spans="2:7" ht="18.75">
      <c r="B6" s="3"/>
      <c r="G6" s="3"/>
    </row>
    <row r="7" spans="1:75" ht="12.75">
      <c r="A7" s="74"/>
      <c r="B7" s="86" t="s">
        <v>137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128</v>
      </c>
      <c r="BU7" s="97" t="s">
        <v>129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2" t="s">
        <v>67</v>
      </c>
      <c r="G8" s="89"/>
      <c r="H8" s="93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136</v>
      </c>
      <c r="S8" s="88"/>
      <c r="T8" s="89"/>
      <c r="U8" s="92" t="s">
        <v>111</v>
      </c>
      <c r="V8" s="89"/>
      <c r="W8" s="93"/>
      <c r="X8" s="84" t="s">
        <v>112</v>
      </c>
      <c r="Y8" s="85"/>
      <c r="Z8" s="83"/>
      <c r="AA8" s="81" t="s">
        <v>113</v>
      </c>
      <c r="AB8" s="82"/>
      <c r="AC8" s="83"/>
      <c r="AD8" s="81" t="s">
        <v>114</v>
      </c>
      <c r="AE8" s="82"/>
      <c r="AF8" s="83"/>
      <c r="AG8" s="88" t="s">
        <v>115</v>
      </c>
      <c r="AH8" s="88"/>
      <c r="AI8" s="89"/>
      <c r="AJ8" s="92" t="s">
        <v>116</v>
      </c>
      <c r="AK8" s="89"/>
      <c r="AL8" s="93"/>
      <c r="AM8" s="84" t="s">
        <v>117</v>
      </c>
      <c r="AN8" s="85"/>
      <c r="AO8" s="83"/>
      <c r="AP8" s="81" t="s">
        <v>118</v>
      </c>
      <c r="AQ8" s="82"/>
      <c r="AR8" s="83"/>
      <c r="AS8" s="81" t="s">
        <v>119</v>
      </c>
      <c r="AT8" s="82"/>
      <c r="AU8" s="83"/>
      <c r="AV8" s="88" t="s">
        <v>120</v>
      </c>
      <c r="AW8" s="88"/>
      <c r="AX8" s="89"/>
      <c r="AY8" s="92" t="s">
        <v>121</v>
      </c>
      <c r="AZ8" s="89"/>
      <c r="BA8" s="93"/>
      <c r="BB8" s="84" t="s">
        <v>122</v>
      </c>
      <c r="BC8" s="85"/>
      <c r="BD8" s="83"/>
      <c r="BE8" s="81" t="s">
        <v>123</v>
      </c>
      <c r="BF8" s="82"/>
      <c r="BG8" s="83"/>
      <c r="BH8" s="81" t="s">
        <v>124</v>
      </c>
      <c r="BI8" s="82"/>
      <c r="BJ8" s="83"/>
      <c r="BK8" s="88" t="s">
        <v>125</v>
      </c>
      <c r="BL8" s="88"/>
      <c r="BM8" s="89"/>
      <c r="BN8" s="92" t="s">
        <v>126</v>
      </c>
      <c r="BO8" s="89"/>
      <c r="BP8" s="93"/>
      <c r="BQ8" s="84" t="s">
        <v>127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0" t="s">
        <v>4</v>
      </c>
      <c r="D9" s="91"/>
      <c r="E9" s="61" t="s">
        <v>5</v>
      </c>
      <c r="F9" s="90" t="s">
        <v>4</v>
      </c>
      <c r="G9" s="91"/>
      <c r="H9" s="67" t="s">
        <v>5</v>
      </c>
      <c r="I9" s="90" t="s">
        <v>4</v>
      </c>
      <c r="J9" s="91"/>
      <c r="K9" s="24" t="s">
        <v>5</v>
      </c>
      <c r="L9" s="90" t="s">
        <v>4</v>
      </c>
      <c r="M9" s="91"/>
      <c r="N9" s="24" t="s">
        <v>5</v>
      </c>
      <c r="O9" s="90" t="s">
        <v>4</v>
      </c>
      <c r="P9" s="91"/>
      <c r="Q9" s="24" t="s">
        <v>5</v>
      </c>
      <c r="R9" s="94" t="s">
        <v>4</v>
      </c>
      <c r="S9" s="91"/>
      <c r="T9" s="61" t="s">
        <v>5</v>
      </c>
      <c r="U9" s="90" t="s">
        <v>4</v>
      </c>
      <c r="V9" s="91"/>
      <c r="W9" s="67" t="s">
        <v>5</v>
      </c>
      <c r="X9" s="90" t="s">
        <v>4</v>
      </c>
      <c r="Y9" s="91"/>
      <c r="Z9" s="24" t="s">
        <v>5</v>
      </c>
      <c r="AA9" s="90" t="s">
        <v>4</v>
      </c>
      <c r="AB9" s="91"/>
      <c r="AC9" s="24" t="s">
        <v>5</v>
      </c>
      <c r="AD9" s="90" t="s">
        <v>4</v>
      </c>
      <c r="AE9" s="91"/>
      <c r="AF9" s="24" t="s">
        <v>5</v>
      </c>
      <c r="AG9" s="94" t="s">
        <v>4</v>
      </c>
      <c r="AH9" s="91"/>
      <c r="AI9" s="61" t="s">
        <v>5</v>
      </c>
      <c r="AJ9" s="90" t="s">
        <v>4</v>
      </c>
      <c r="AK9" s="91"/>
      <c r="AL9" s="67" t="s">
        <v>5</v>
      </c>
      <c r="AM9" s="90" t="s">
        <v>4</v>
      </c>
      <c r="AN9" s="91"/>
      <c r="AO9" s="24" t="s">
        <v>5</v>
      </c>
      <c r="AP9" s="90" t="s">
        <v>4</v>
      </c>
      <c r="AQ9" s="91"/>
      <c r="AR9" s="24" t="s">
        <v>5</v>
      </c>
      <c r="AS9" s="90" t="s">
        <v>4</v>
      </c>
      <c r="AT9" s="91"/>
      <c r="AU9" s="24" t="s">
        <v>5</v>
      </c>
      <c r="AV9" s="94" t="s">
        <v>4</v>
      </c>
      <c r="AW9" s="91"/>
      <c r="AX9" s="61" t="s">
        <v>5</v>
      </c>
      <c r="AY9" s="90" t="s">
        <v>4</v>
      </c>
      <c r="AZ9" s="91"/>
      <c r="BA9" s="67" t="s">
        <v>5</v>
      </c>
      <c r="BB9" s="90" t="s">
        <v>4</v>
      </c>
      <c r="BC9" s="91"/>
      <c r="BD9" s="24" t="s">
        <v>5</v>
      </c>
      <c r="BE9" s="90" t="s">
        <v>4</v>
      </c>
      <c r="BF9" s="91"/>
      <c r="BG9" s="24" t="s">
        <v>5</v>
      </c>
      <c r="BH9" s="90" t="s">
        <v>4</v>
      </c>
      <c r="BI9" s="91"/>
      <c r="BJ9" s="24" t="s">
        <v>5</v>
      </c>
      <c r="BK9" s="94" t="s">
        <v>4</v>
      </c>
      <c r="BL9" s="91"/>
      <c r="BM9" s="61" t="s">
        <v>5</v>
      </c>
      <c r="BN9" s="90" t="s">
        <v>4</v>
      </c>
      <c r="BO9" s="91"/>
      <c r="BP9" s="67" t="s">
        <v>5</v>
      </c>
      <c r="BQ9" s="90" t="s">
        <v>4</v>
      </c>
      <c r="BR9" s="91"/>
      <c r="BS9" s="24" t="s">
        <v>5</v>
      </c>
      <c r="BT9" s="75" t="s">
        <v>4</v>
      </c>
      <c r="BU9" s="90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133</v>
      </c>
      <c r="D10" s="65" t="s">
        <v>132</v>
      </c>
      <c r="E10" s="63"/>
      <c r="F10" s="65" t="s">
        <v>133</v>
      </c>
      <c r="G10" s="65" t="s">
        <v>132</v>
      </c>
      <c r="H10" s="66"/>
      <c r="I10" s="65" t="s">
        <v>133</v>
      </c>
      <c r="J10" s="68" t="s">
        <v>132</v>
      </c>
      <c r="K10" s="63"/>
      <c r="L10" s="65" t="s">
        <v>133</v>
      </c>
      <c r="M10" s="68" t="s">
        <v>132</v>
      </c>
      <c r="N10" s="63"/>
      <c r="O10" s="65" t="s">
        <v>133</v>
      </c>
      <c r="P10" s="68" t="s">
        <v>132</v>
      </c>
      <c r="Q10" s="63"/>
      <c r="R10" s="65" t="s">
        <v>133</v>
      </c>
      <c r="S10" s="65" t="s">
        <v>132</v>
      </c>
      <c r="T10" s="63"/>
      <c r="U10" s="65" t="s">
        <v>133</v>
      </c>
      <c r="V10" s="65" t="s">
        <v>132</v>
      </c>
      <c r="W10" s="66"/>
      <c r="X10" s="65" t="s">
        <v>133</v>
      </c>
      <c r="Y10" s="68" t="s">
        <v>132</v>
      </c>
      <c r="Z10" s="63"/>
      <c r="AA10" s="65" t="s">
        <v>133</v>
      </c>
      <c r="AB10" s="68" t="s">
        <v>132</v>
      </c>
      <c r="AC10" s="63"/>
      <c r="AD10" s="65" t="s">
        <v>133</v>
      </c>
      <c r="AE10" s="68" t="s">
        <v>132</v>
      </c>
      <c r="AF10" s="63"/>
      <c r="AG10" s="65" t="s">
        <v>133</v>
      </c>
      <c r="AH10" s="65" t="s">
        <v>132</v>
      </c>
      <c r="AI10" s="63"/>
      <c r="AJ10" s="65" t="s">
        <v>133</v>
      </c>
      <c r="AK10" s="65" t="s">
        <v>132</v>
      </c>
      <c r="AL10" s="66"/>
      <c r="AM10" s="65" t="s">
        <v>133</v>
      </c>
      <c r="AN10" s="68" t="s">
        <v>132</v>
      </c>
      <c r="AO10" s="63"/>
      <c r="AP10" s="65" t="s">
        <v>133</v>
      </c>
      <c r="AQ10" s="68" t="s">
        <v>132</v>
      </c>
      <c r="AR10" s="63"/>
      <c r="AS10" s="65" t="s">
        <v>133</v>
      </c>
      <c r="AT10" s="68" t="s">
        <v>132</v>
      </c>
      <c r="AU10" s="63"/>
      <c r="AV10" s="65" t="s">
        <v>133</v>
      </c>
      <c r="AW10" s="65" t="s">
        <v>132</v>
      </c>
      <c r="AX10" s="63"/>
      <c r="AY10" s="65" t="s">
        <v>133</v>
      </c>
      <c r="AZ10" s="65" t="s">
        <v>132</v>
      </c>
      <c r="BA10" s="66"/>
      <c r="BB10" s="65" t="s">
        <v>133</v>
      </c>
      <c r="BC10" s="68" t="s">
        <v>132</v>
      </c>
      <c r="BD10" s="63"/>
      <c r="BE10" s="65" t="s">
        <v>133</v>
      </c>
      <c r="BF10" s="68" t="s">
        <v>132</v>
      </c>
      <c r="BG10" s="63"/>
      <c r="BH10" s="65" t="s">
        <v>133</v>
      </c>
      <c r="BI10" s="68" t="s">
        <v>132</v>
      </c>
      <c r="BJ10" s="63"/>
      <c r="BK10" s="65" t="s">
        <v>133</v>
      </c>
      <c r="BL10" s="65" t="s">
        <v>132</v>
      </c>
      <c r="BM10" s="63"/>
      <c r="BN10" s="65" t="s">
        <v>133</v>
      </c>
      <c r="BO10" s="65" t="s">
        <v>132</v>
      </c>
      <c r="BP10" s="66"/>
      <c r="BQ10" s="65" t="s">
        <v>133</v>
      </c>
      <c r="BR10" s="68" t="s">
        <v>132</v>
      </c>
      <c r="BS10" s="63"/>
      <c r="BT10" s="62"/>
      <c r="BU10" s="64"/>
      <c r="BV10" s="68" t="s">
        <v>71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72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73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74</v>
      </c>
      <c r="C15" s="29">
        <v>1372664.46</v>
      </c>
      <c r="D15" s="29">
        <v>52807.61</v>
      </c>
      <c r="E15" s="29">
        <v>1376132.16</v>
      </c>
      <c r="F15" s="29">
        <v>0</v>
      </c>
      <c r="G15" s="29">
        <v>0</v>
      </c>
      <c r="H15" s="29">
        <v>0</v>
      </c>
      <c r="I15" s="29">
        <v>465422.6</v>
      </c>
      <c r="J15" s="29">
        <v>11323.38</v>
      </c>
      <c r="K15" s="29">
        <v>456969.24</v>
      </c>
      <c r="L15" s="29">
        <v>39537.29</v>
      </c>
      <c r="M15" s="29">
        <v>670.53</v>
      </c>
      <c r="N15" s="29">
        <v>41691.64</v>
      </c>
      <c r="O15" s="29">
        <v>137225.14</v>
      </c>
      <c r="P15" s="29">
        <v>1698.63</v>
      </c>
      <c r="Q15" s="29">
        <v>136292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166287.53</v>
      </c>
      <c r="Y15" s="29">
        <v>1102.86</v>
      </c>
      <c r="Z15" s="29">
        <v>165933.86</v>
      </c>
      <c r="AA15" s="29">
        <v>47265.42</v>
      </c>
      <c r="AB15" s="29">
        <v>389.41</v>
      </c>
      <c r="AC15" s="29">
        <v>47265.42</v>
      </c>
      <c r="AD15" s="29">
        <v>96349.69</v>
      </c>
      <c r="AE15" s="29">
        <v>562.32</v>
      </c>
      <c r="AF15" s="29">
        <v>95684.07</v>
      </c>
      <c r="AG15" s="29">
        <v>0</v>
      </c>
      <c r="AH15" s="29">
        <v>0</v>
      </c>
      <c r="AI15" s="29">
        <v>0</v>
      </c>
      <c r="AJ15" s="29">
        <v>843664.9</v>
      </c>
      <c r="AK15" s="29">
        <v>6108.61</v>
      </c>
      <c r="AL15" s="29">
        <v>832432.33</v>
      </c>
      <c r="AM15" s="29">
        <v>0</v>
      </c>
      <c r="AN15" s="29">
        <v>0</v>
      </c>
      <c r="AO15" s="29">
        <v>0</v>
      </c>
      <c r="AP15" s="29">
        <v>26235.58</v>
      </c>
      <c r="AQ15" s="29">
        <v>296.72</v>
      </c>
      <c r="AR15" s="29">
        <v>26235.58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3194652.61</v>
      </c>
      <c r="BV15" s="30">
        <f aca="true" t="shared" si="0" ref="BV15:BW24">+D15+G15+J15+M15+P15+S15+V15+Y15+AB15+AE15+AH15+AK15+AN15+AQ15+AT15+AW15+AZ15+BC15+BF15+BI15+BL15+BO15+BR15</f>
        <v>74960.07</v>
      </c>
      <c r="BW15" s="30">
        <f t="shared" si="0"/>
        <v>3178636.3</v>
      </c>
    </row>
    <row r="16" spans="1:75" ht="15">
      <c r="A16" s="26">
        <f>A15+1</f>
        <v>102</v>
      </c>
      <c r="B16" s="28" t="s">
        <v>75</v>
      </c>
      <c r="C16" s="29">
        <v>142199.65</v>
      </c>
      <c r="D16" s="29">
        <v>3879.33</v>
      </c>
      <c r="E16" s="29">
        <v>147215.87</v>
      </c>
      <c r="F16" s="29">
        <v>0</v>
      </c>
      <c r="G16" s="29">
        <v>0</v>
      </c>
      <c r="H16" s="29">
        <v>0</v>
      </c>
      <c r="I16" s="29">
        <v>32927.04</v>
      </c>
      <c r="J16" s="29">
        <v>652.71</v>
      </c>
      <c r="K16" s="29">
        <v>32908.24</v>
      </c>
      <c r="L16" s="29">
        <v>2600.18</v>
      </c>
      <c r="M16" s="29">
        <v>39.95</v>
      </c>
      <c r="N16" s="29">
        <v>2600.18</v>
      </c>
      <c r="O16" s="29">
        <v>12855.23</v>
      </c>
      <c r="P16" s="29">
        <v>243.54</v>
      </c>
      <c r="Q16" s="29">
        <v>15275.18</v>
      </c>
      <c r="R16" s="29">
        <v>0</v>
      </c>
      <c r="S16" s="29">
        <v>0</v>
      </c>
      <c r="T16" s="29">
        <v>0</v>
      </c>
      <c r="U16" s="29">
        <v>500</v>
      </c>
      <c r="V16" s="29">
        <v>0</v>
      </c>
      <c r="W16" s="29">
        <v>500</v>
      </c>
      <c r="X16" s="29">
        <v>10026.52</v>
      </c>
      <c r="Y16" s="29">
        <v>97.87</v>
      </c>
      <c r="Z16" s="29">
        <v>10002.24</v>
      </c>
      <c r="AA16" s="29">
        <v>1021.86</v>
      </c>
      <c r="AB16" s="29">
        <v>0</v>
      </c>
      <c r="AC16" s="29">
        <v>18646.9</v>
      </c>
      <c r="AD16" s="29">
        <v>12752.21</v>
      </c>
      <c r="AE16" s="29">
        <v>71.08</v>
      </c>
      <c r="AF16" s="29">
        <v>15052.75</v>
      </c>
      <c r="AG16" s="29">
        <v>2694.05</v>
      </c>
      <c r="AH16" s="29">
        <v>0</v>
      </c>
      <c r="AI16" s="29">
        <v>3952.74</v>
      </c>
      <c r="AJ16" s="29">
        <v>23742.42</v>
      </c>
      <c r="AK16" s="29">
        <v>164.45</v>
      </c>
      <c r="AL16" s="29">
        <v>26788.88</v>
      </c>
      <c r="AM16" s="29">
        <v>0</v>
      </c>
      <c r="AN16" s="29">
        <v>0</v>
      </c>
      <c r="AO16" s="29">
        <v>0</v>
      </c>
      <c r="AP16" s="29">
        <v>24.69</v>
      </c>
      <c r="AQ16" s="29">
        <v>0</v>
      </c>
      <c r="AR16" s="29">
        <v>24.69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241343.84999999998</v>
      </c>
      <c r="BV16" s="30">
        <f t="shared" si="0"/>
        <v>5148.929999999999</v>
      </c>
      <c r="BW16" s="30">
        <f t="shared" si="0"/>
        <v>272967.6699999999</v>
      </c>
    </row>
    <row r="17" spans="1:75" ht="15">
      <c r="A17" s="26">
        <f aca="true" t="shared" si="2" ref="A17:A24">A16+1</f>
        <v>103</v>
      </c>
      <c r="B17" s="28" t="s">
        <v>76</v>
      </c>
      <c r="C17" s="29">
        <v>778988.13</v>
      </c>
      <c r="D17" s="29">
        <v>18119.12</v>
      </c>
      <c r="E17" s="29">
        <v>771083.79</v>
      </c>
      <c r="F17" s="29">
        <v>0</v>
      </c>
      <c r="G17" s="29">
        <v>0</v>
      </c>
      <c r="H17" s="29">
        <v>0</v>
      </c>
      <c r="I17" s="29">
        <v>397537.32</v>
      </c>
      <c r="J17" s="29">
        <v>4880</v>
      </c>
      <c r="K17" s="29">
        <v>388276.15</v>
      </c>
      <c r="L17" s="29">
        <v>1347858.23</v>
      </c>
      <c r="M17" s="29">
        <v>0</v>
      </c>
      <c r="N17" s="29">
        <v>1346462.71</v>
      </c>
      <c r="O17" s="29">
        <v>145292.28</v>
      </c>
      <c r="P17" s="29">
        <v>2124</v>
      </c>
      <c r="Q17" s="29">
        <v>160157.14</v>
      </c>
      <c r="R17" s="29">
        <v>55346.28</v>
      </c>
      <c r="S17" s="29">
        <v>0</v>
      </c>
      <c r="T17" s="29">
        <v>53102.74</v>
      </c>
      <c r="U17" s="29">
        <v>130081.03</v>
      </c>
      <c r="V17" s="29">
        <v>0</v>
      </c>
      <c r="W17" s="29">
        <v>111406.19</v>
      </c>
      <c r="X17" s="29">
        <v>14394.16</v>
      </c>
      <c r="Y17" s="29">
        <v>0</v>
      </c>
      <c r="Z17" s="29">
        <v>16522.92</v>
      </c>
      <c r="AA17" s="29">
        <v>280182.39</v>
      </c>
      <c r="AB17" s="29">
        <v>0</v>
      </c>
      <c r="AC17" s="29">
        <v>266292.29</v>
      </c>
      <c r="AD17" s="29">
        <v>901285.58</v>
      </c>
      <c r="AE17" s="29">
        <v>0</v>
      </c>
      <c r="AF17" s="29">
        <v>918415.73</v>
      </c>
      <c r="AG17" s="29">
        <v>402605.66</v>
      </c>
      <c r="AH17" s="29">
        <v>11537.2</v>
      </c>
      <c r="AI17" s="29">
        <v>355933.33</v>
      </c>
      <c r="AJ17" s="29">
        <v>403148.76</v>
      </c>
      <c r="AK17" s="29">
        <v>0</v>
      </c>
      <c r="AL17" s="29">
        <v>418987.37</v>
      </c>
      <c r="AM17" s="29">
        <v>0</v>
      </c>
      <c r="AN17" s="29">
        <v>0</v>
      </c>
      <c r="AO17" s="29">
        <v>0</v>
      </c>
      <c r="AP17" s="29">
        <v>3060.84</v>
      </c>
      <c r="AQ17" s="29">
        <v>0</v>
      </c>
      <c r="AR17" s="29">
        <v>3579.14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4859780.659999999</v>
      </c>
      <c r="BV17" s="30">
        <f t="shared" si="0"/>
        <v>36660.32</v>
      </c>
      <c r="BW17" s="30">
        <f t="shared" si="0"/>
        <v>4810219.5</v>
      </c>
    </row>
    <row r="18" spans="1:75" ht="15">
      <c r="A18" s="26">
        <f t="shared" si="2"/>
        <v>104</v>
      </c>
      <c r="B18" s="28" t="s">
        <v>23</v>
      </c>
      <c r="C18" s="29">
        <v>14506.17</v>
      </c>
      <c r="D18" s="29">
        <v>0</v>
      </c>
      <c r="E18" s="29">
        <v>6806.17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265474.81</v>
      </c>
      <c r="M18" s="29">
        <v>0</v>
      </c>
      <c r="N18" s="29">
        <v>236873.8</v>
      </c>
      <c r="O18" s="29">
        <v>50303.8</v>
      </c>
      <c r="P18" s="29">
        <v>0</v>
      </c>
      <c r="Q18" s="29">
        <v>40027.17</v>
      </c>
      <c r="R18" s="29">
        <v>118069.65</v>
      </c>
      <c r="S18" s="29">
        <v>0</v>
      </c>
      <c r="T18" s="29">
        <v>113362.55</v>
      </c>
      <c r="U18" s="29">
        <v>61759.2</v>
      </c>
      <c r="V18" s="29">
        <v>0</v>
      </c>
      <c r="W18" s="29">
        <v>50429.73</v>
      </c>
      <c r="X18" s="29">
        <v>9086.87</v>
      </c>
      <c r="Y18" s="29">
        <v>0</v>
      </c>
      <c r="Z18" s="29">
        <v>12525.1</v>
      </c>
      <c r="AA18" s="29">
        <v>127147.02</v>
      </c>
      <c r="AB18" s="29">
        <v>0</v>
      </c>
      <c r="AC18" s="29">
        <v>116911.06</v>
      </c>
      <c r="AD18" s="29">
        <v>29369.5</v>
      </c>
      <c r="AE18" s="29">
        <v>0</v>
      </c>
      <c r="AF18" s="29">
        <v>31133.74</v>
      </c>
      <c r="AG18" s="29">
        <v>6419.02</v>
      </c>
      <c r="AH18" s="29">
        <v>0</v>
      </c>
      <c r="AI18" s="29">
        <v>5000</v>
      </c>
      <c r="AJ18" s="29">
        <v>509465.47</v>
      </c>
      <c r="AK18" s="29">
        <v>0</v>
      </c>
      <c r="AL18" s="29">
        <v>528242.61</v>
      </c>
      <c r="AM18" s="29">
        <v>0</v>
      </c>
      <c r="AN18" s="29">
        <v>0</v>
      </c>
      <c r="AO18" s="29">
        <v>0</v>
      </c>
      <c r="AP18" s="29">
        <v>55250.54</v>
      </c>
      <c r="AQ18" s="29">
        <v>0</v>
      </c>
      <c r="AR18" s="29">
        <v>27748.85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1246852.0499999998</v>
      </c>
      <c r="BV18" s="30">
        <f t="shared" si="0"/>
        <v>0</v>
      </c>
      <c r="BW18" s="30">
        <f t="shared" si="0"/>
        <v>1169060.78</v>
      </c>
    </row>
    <row r="19" spans="1:75" ht="15">
      <c r="A19" s="26">
        <f t="shared" si="2"/>
        <v>105</v>
      </c>
      <c r="B19" s="28" t="s">
        <v>77</v>
      </c>
      <c r="C19" s="29">
        <v>161134.52</v>
      </c>
      <c r="D19" s="29">
        <v>832</v>
      </c>
      <c r="E19" s="29">
        <v>137699.77</v>
      </c>
      <c r="F19" s="29">
        <v>0</v>
      </c>
      <c r="G19" s="29">
        <v>0</v>
      </c>
      <c r="H19" s="29">
        <v>0</v>
      </c>
      <c r="I19" s="29">
        <v>200.22</v>
      </c>
      <c r="J19" s="29">
        <v>0</v>
      </c>
      <c r="K19" s="29">
        <v>200.22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583.71</v>
      </c>
      <c r="AH19" s="29">
        <v>0</v>
      </c>
      <c r="AI19" s="29">
        <v>617.53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161918.44999999998</v>
      </c>
      <c r="BV19" s="30">
        <f t="shared" si="0"/>
        <v>832</v>
      </c>
      <c r="BW19" s="30">
        <f t="shared" si="0"/>
        <v>138517.52</v>
      </c>
    </row>
    <row r="20" spans="1:75" ht="15">
      <c r="A20" s="26">
        <f t="shared" si="2"/>
        <v>106</v>
      </c>
      <c r="B20" s="28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126509.08</v>
      </c>
      <c r="BL21" s="29">
        <v>0</v>
      </c>
      <c r="BM21" s="29">
        <v>126509.08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126509.08</v>
      </c>
      <c r="BV21" s="30">
        <f t="shared" si="0"/>
        <v>0</v>
      </c>
      <c r="BW21" s="30">
        <f t="shared" si="0"/>
        <v>126509.08</v>
      </c>
    </row>
    <row r="22" spans="1:75" ht="15">
      <c r="A22" s="26">
        <f t="shared" si="2"/>
        <v>108</v>
      </c>
      <c r="B22" s="28" t="s">
        <v>80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45451.16</v>
      </c>
      <c r="BL22" s="29">
        <v>0</v>
      </c>
      <c r="BM22" s="29">
        <v>45451.16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45451.16</v>
      </c>
      <c r="BV22" s="30">
        <f t="shared" si="0"/>
        <v>0</v>
      </c>
      <c r="BW22" s="30">
        <f t="shared" si="0"/>
        <v>45451.16</v>
      </c>
    </row>
    <row r="23" spans="1:75" ht="15">
      <c r="A23" s="26">
        <f t="shared" si="2"/>
        <v>109</v>
      </c>
      <c r="B23" s="28" t="s">
        <v>81</v>
      </c>
      <c r="C23" s="29">
        <v>13893.41</v>
      </c>
      <c r="D23" s="29">
        <v>0</v>
      </c>
      <c r="E23" s="29">
        <v>12730.12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22157.93</v>
      </c>
      <c r="Y23" s="29">
        <v>0</v>
      </c>
      <c r="Z23" s="29">
        <v>22157.93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36051.34</v>
      </c>
      <c r="BV23" s="30">
        <f t="shared" si="0"/>
        <v>0</v>
      </c>
      <c r="BW23" s="30">
        <f t="shared" si="0"/>
        <v>34888.05</v>
      </c>
    </row>
    <row r="24" spans="1:75" ht="15">
      <c r="A24" s="26">
        <f t="shared" si="2"/>
        <v>110</v>
      </c>
      <c r="B24" s="28" t="s">
        <v>82</v>
      </c>
      <c r="C24" s="29">
        <v>96807.38</v>
      </c>
      <c r="D24" s="29">
        <v>0</v>
      </c>
      <c r="E24" s="29">
        <v>96807.38</v>
      </c>
      <c r="F24" s="29">
        <v>0</v>
      </c>
      <c r="G24" s="29">
        <v>0</v>
      </c>
      <c r="H24" s="29">
        <v>0</v>
      </c>
      <c r="I24" s="29">
        <v>2472.83</v>
      </c>
      <c r="J24" s="29">
        <v>0</v>
      </c>
      <c r="K24" s="29">
        <v>2472.83</v>
      </c>
      <c r="L24" s="29">
        <v>0</v>
      </c>
      <c r="M24" s="29">
        <v>0</v>
      </c>
      <c r="N24" s="29">
        <v>0</v>
      </c>
      <c r="O24" s="29">
        <v>770</v>
      </c>
      <c r="P24" s="29">
        <v>0</v>
      </c>
      <c r="Q24" s="29">
        <v>770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6800</v>
      </c>
      <c r="AE24" s="29">
        <v>0</v>
      </c>
      <c r="AF24" s="29">
        <v>6800</v>
      </c>
      <c r="AG24" s="29">
        <v>3828.14</v>
      </c>
      <c r="AH24" s="29">
        <v>0</v>
      </c>
      <c r="AI24" s="29">
        <v>3828.14</v>
      </c>
      <c r="AJ24" s="29">
        <v>2480.99</v>
      </c>
      <c r="AK24" s="29">
        <v>0</v>
      </c>
      <c r="AL24" s="29">
        <v>2480.99</v>
      </c>
      <c r="AM24" s="29">
        <v>0</v>
      </c>
      <c r="AN24" s="29">
        <v>0</v>
      </c>
      <c r="AO24" s="29">
        <v>0</v>
      </c>
      <c r="AP24" s="29">
        <v>312.55</v>
      </c>
      <c r="AQ24" s="29">
        <v>0</v>
      </c>
      <c r="AR24" s="29">
        <v>312.55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113471.89000000001</v>
      </c>
      <c r="BV24" s="30">
        <f t="shared" si="0"/>
        <v>0</v>
      </c>
      <c r="BW24" s="30">
        <f t="shared" si="0"/>
        <v>113471.89000000001</v>
      </c>
    </row>
    <row r="25" spans="1:75" s="33" customFormat="1" ht="15.75" thickBot="1">
      <c r="A25" s="70">
        <v>100</v>
      </c>
      <c r="B25" s="31" t="s">
        <v>83</v>
      </c>
      <c r="C25" s="32">
        <f aca="true" t="shared" si="3" ref="C25:BN25">SUM(C15:C24)</f>
        <v>2580193.7199999997</v>
      </c>
      <c r="D25" s="32">
        <f t="shared" si="3"/>
        <v>75638.06</v>
      </c>
      <c r="E25" s="32">
        <f t="shared" si="3"/>
        <v>2548475.26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898560.0099999999</v>
      </c>
      <c r="J25" s="32">
        <f t="shared" si="3"/>
        <v>16856.09</v>
      </c>
      <c r="K25" s="32">
        <f t="shared" si="3"/>
        <v>880826.6799999999</v>
      </c>
      <c r="L25" s="32">
        <f t="shared" si="3"/>
        <v>1655470.51</v>
      </c>
      <c r="M25" s="32">
        <f t="shared" si="3"/>
        <v>710.48</v>
      </c>
      <c r="N25" s="32">
        <f t="shared" si="3"/>
        <v>1627628.33</v>
      </c>
      <c r="O25" s="32">
        <f t="shared" si="3"/>
        <v>346446.45</v>
      </c>
      <c r="P25" s="32">
        <f t="shared" si="3"/>
        <v>4066.17</v>
      </c>
      <c r="Q25" s="32">
        <f t="shared" si="3"/>
        <v>352521.49</v>
      </c>
      <c r="R25" s="32">
        <f t="shared" si="3"/>
        <v>173415.93</v>
      </c>
      <c r="S25" s="32">
        <f t="shared" si="3"/>
        <v>0</v>
      </c>
      <c r="T25" s="32">
        <f t="shared" si="3"/>
        <v>166465.29</v>
      </c>
      <c r="U25" s="32">
        <f t="shared" si="3"/>
        <v>192340.22999999998</v>
      </c>
      <c r="V25" s="32">
        <f t="shared" si="3"/>
        <v>0</v>
      </c>
      <c r="W25" s="32">
        <f t="shared" si="3"/>
        <v>162335.92</v>
      </c>
      <c r="X25" s="32">
        <f t="shared" si="3"/>
        <v>221953.00999999998</v>
      </c>
      <c r="Y25" s="32">
        <f t="shared" si="3"/>
        <v>1200.73</v>
      </c>
      <c r="Z25" s="32">
        <f t="shared" si="3"/>
        <v>227142.04999999996</v>
      </c>
      <c r="AA25" s="32">
        <f t="shared" si="3"/>
        <v>455616.69000000006</v>
      </c>
      <c r="AB25" s="32">
        <f t="shared" si="3"/>
        <v>389.41</v>
      </c>
      <c r="AC25" s="32">
        <f t="shared" si="3"/>
        <v>449115.67</v>
      </c>
      <c r="AD25" s="32">
        <f t="shared" si="3"/>
        <v>1046556.98</v>
      </c>
      <c r="AE25" s="32">
        <f t="shared" si="3"/>
        <v>633.4000000000001</v>
      </c>
      <c r="AF25" s="32">
        <f t="shared" si="3"/>
        <v>1067086.29</v>
      </c>
      <c r="AG25" s="32">
        <f t="shared" si="3"/>
        <v>416130.58</v>
      </c>
      <c r="AH25" s="32">
        <f t="shared" si="3"/>
        <v>11537.2</v>
      </c>
      <c r="AI25" s="32">
        <f t="shared" si="3"/>
        <v>369331.74000000005</v>
      </c>
      <c r="AJ25" s="32">
        <f t="shared" si="3"/>
        <v>1782502.54</v>
      </c>
      <c r="AK25" s="32">
        <f t="shared" si="3"/>
        <v>6273.0599999999995</v>
      </c>
      <c r="AL25" s="32">
        <f t="shared" si="3"/>
        <v>1808932.18</v>
      </c>
      <c r="AM25" s="32">
        <f t="shared" si="3"/>
        <v>0</v>
      </c>
      <c r="AN25" s="32">
        <f t="shared" si="3"/>
        <v>0</v>
      </c>
      <c r="AO25" s="32">
        <f t="shared" si="3"/>
        <v>0</v>
      </c>
      <c r="AP25" s="32">
        <f t="shared" si="3"/>
        <v>84884.2</v>
      </c>
      <c r="AQ25" s="32">
        <f t="shared" si="3"/>
        <v>296.72</v>
      </c>
      <c r="AR25" s="32">
        <f t="shared" si="3"/>
        <v>57900.81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0</v>
      </c>
      <c r="AZ25" s="32">
        <f t="shared" si="3"/>
        <v>0</v>
      </c>
      <c r="BA25" s="32">
        <f t="shared" si="3"/>
        <v>0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0</v>
      </c>
      <c r="BF25" s="32">
        <f t="shared" si="3"/>
        <v>0</v>
      </c>
      <c r="BG25" s="32">
        <f t="shared" si="3"/>
        <v>0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171960.24</v>
      </c>
      <c r="BL25" s="32">
        <f t="shared" si="3"/>
        <v>0</v>
      </c>
      <c r="BM25" s="32">
        <f t="shared" si="3"/>
        <v>171960.24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10026031.089999998</v>
      </c>
      <c r="BV25" s="32">
        <f t="shared" si="4"/>
        <v>117601.32</v>
      </c>
      <c r="BW25" s="32">
        <f t="shared" si="4"/>
        <v>9889721.950000001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84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86</v>
      </c>
      <c r="C29" s="29">
        <v>43840.38</v>
      </c>
      <c r="D29" s="29">
        <v>8189</v>
      </c>
      <c r="E29" s="29">
        <v>36881.3</v>
      </c>
      <c r="F29" s="29">
        <v>0</v>
      </c>
      <c r="G29" s="29">
        <v>0</v>
      </c>
      <c r="H29" s="29">
        <v>0</v>
      </c>
      <c r="I29" s="29">
        <v>0</v>
      </c>
      <c r="J29" s="29">
        <v>30000</v>
      </c>
      <c r="K29" s="29">
        <v>70629.46</v>
      </c>
      <c r="L29" s="29">
        <v>1522784.07</v>
      </c>
      <c r="M29" s="29">
        <v>18222</v>
      </c>
      <c r="N29" s="29">
        <v>2754552.59</v>
      </c>
      <c r="O29" s="29">
        <v>115446.32</v>
      </c>
      <c r="P29" s="29">
        <v>2406.68</v>
      </c>
      <c r="Q29" s="29">
        <v>22404.54</v>
      </c>
      <c r="R29" s="29">
        <v>145620.5</v>
      </c>
      <c r="S29" s="29">
        <v>40773.82</v>
      </c>
      <c r="T29" s="29">
        <v>143752.73</v>
      </c>
      <c r="U29" s="29">
        <v>84836.47</v>
      </c>
      <c r="V29" s="29">
        <v>18238.85</v>
      </c>
      <c r="W29" s="29">
        <v>69237.02</v>
      </c>
      <c r="X29" s="29">
        <v>172310.94</v>
      </c>
      <c r="Y29" s="29">
        <v>288375.06</v>
      </c>
      <c r="Z29" s="29">
        <v>11582.84</v>
      </c>
      <c r="AA29" s="29">
        <v>16077.88</v>
      </c>
      <c r="AB29" s="29">
        <v>0</v>
      </c>
      <c r="AC29" s="29">
        <v>44210.68</v>
      </c>
      <c r="AD29" s="29">
        <v>430251.41</v>
      </c>
      <c r="AE29" s="29">
        <v>1558894.87</v>
      </c>
      <c r="AF29" s="29">
        <v>527465.57</v>
      </c>
      <c r="AG29" s="29">
        <v>19983.94</v>
      </c>
      <c r="AH29" s="29">
        <v>0</v>
      </c>
      <c r="AI29" s="29">
        <v>0</v>
      </c>
      <c r="AJ29" s="29">
        <v>58157.3</v>
      </c>
      <c r="AK29" s="29">
        <v>0</v>
      </c>
      <c r="AL29" s="29">
        <v>78847.12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2609309.21</v>
      </c>
      <c r="BV29" s="30">
        <f t="shared" si="5"/>
        <v>1965100.2800000003</v>
      </c>
      <c r="BW29" s="30">
        <f t="shared" si="5"/>
        <v>3759563.8499999996</v>
      </c>
    </row>
    <row r="30" spans="1:75" ht="15">
      <c r="A30" s="26">
        <f>A29+1</f>
        <v>203</v>
      </c>
      <c r="B30" s="28" t="s">
        <v>87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4192.49</v>
      </c>
      <c r="Y30" s="29">
        <v>0</v>
      </c>
      <c r="Z30" s="29">
        <v>2100.38</v>
      </c>
      <c r="AA30" s="29">
        <v>6133.98</v>
      </c>
      <c r="AB30" s="29">
        <v>0</v>
      </c>
      <c r="AC30" s="29">
        <v>15237.6</v>
      </c>
      <c r="AD30" s="29">
        <v>24156.18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34482.65</v>
      </c>
      <c r="BV30" s="30">
        <f t="shared" si="5"/>
        <v>0</v>
      </c>
      <c r="BW30" s="30">
        <f t="shared" si="5"/>
        <v>17337.98</v>
      </c>
    </row>
    <row r="31" spans="1:75" ht="15">
      <c r="A31" s="26">
        <f>A30+1</f>
        <v>204</v>
      </c>
      <c r="B31" s="28" t="s">
        <v>88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40500</v>
      </c>
      <c r="N31" s="29">
        <v>0</v>
      </c>
      <c r="O31" s="29">
        <v>0</v>
      </c>
      <c r="P31" s="29">
        <v>0</v>
      </c>
      <c r="Q31" s="29">
        <v>0</v>
      </c>
      <c r="R31" s="29">
        <v>20000</v>
      </c>
      <c r="S31" s="29">
        <v>0</v>
      </c>
      <c r="T31" s="29">
        <v>15000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20000</v>
      </c>
      <c r="BV31" s="30">
        <f t="shared" si="5"/>
        <v>40500</v>
      </c>
      <c r="BW31" s="30">
        <f t="shared" si="5"/>
        <v>15000</v>
      </c>
    </row>
    <row r="32" spans="1:75" ht="15">
      <c r="A32" s="26">
        <f>A31+1</f>
        <v>205</v>
      </c>
      <c r="B32" s="28" t="s">
        <v>89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0</v>
      </c>
      <c r="BV32" s="30">
        <f t="shared" si="5"/>
        <v>0</v>
      </c>
      <c r="BW32" s="30">
        <f t="shared" si="5"/>
        <v>0</v>
      </c>
    </row>
    <row r="33" spans="1:75" s="33" customFormat="1" ht="15.75" thickBot="1">
      <c r="A33" s="70">
        <v>200</v>
      </c>
      <c r="B33" s="31" t="s">
        <v>90</v>
      </c>
      <c r="C33" s="32">
        <f aca="true" t="shared" si="6" ref="C33:BN33">SUM(C28:C32)</f>
        <v>43840.38</v>
      </c>
      <c r="D33" s="32">
        <f t="shared" si="6"/>
        <v>8189</v>
      </c>
      <c r="E33" s="32">
        <f t="shared" si="6"/>
        <v>36881.3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30000</v>
      </c>
      <c r="K33" s="32">
        <f t="shared" si="6"/>
        <v>70629.46</v>
      </c>
      <c r="L33" s="32">
        <f t="shared" si="6"/>
        <v>1522784.07</v>
      </c>
      <c r="M33" s="32">
        <f t="shared" si="6"/>
        <v>58722</v>
      </c>
      <c r="N33" s="32">
        <f t="shared" si="6"/>
        <v>2754552.59</v>
      </c>
      <c r="O33" s="32">
        <f t="shared" si="6"/>
        <v>115446.32</v>
      </c>
      <c r="P33" s="32">
        <f t="shared" si="6"/>
        <v>2406.68</v>
      </c>
      <c r="Q33" s="32">
        <f t="shared" si="6"/>
        <v>22404.54</v>
      </c>
      <c r="R33" s="32">
        <f t="shared" si="6"/>
        <v>165620.5</v>
      </c>
      <c r="S33" s="32">
        <f t="shared" si="6"/>
        <v>40773.82</v>
      </c>
      <c r="T33" s="32">
        <f t="shared" si="6"/>
        <v>158752.73</v>
      </c>
      <c r="U33" s="32">
        <f t="shared" si="6"/>
        <v>84836.47</v>
      </c>
      <c r="V33" s="32">
        <f t="shared" si="6"/>
        <v>18238.85</v>
      </c>
      <c r="W33" s="32">
        <f t="shared" si="6"/>
        <v>69237.02</v>
      </c>
      <c r="X33" s="32">
        <f t="shared" si="6"/>
        <v>176503.43</v>
      </c>
      <c r="Y33" s="32">
        <f t="shared" si="6"/>
        <v>288375.06</v>
      </c>
      <c r="Z33" s="32">
        <f t="shared" si="6"/>
        <v>13683.220000000001</v>
      </c>
      <c r="AA33" s="32">
        <f t="shared" si="6"/>
        <v>22211.86</v>
      </c>
      <c r="AB33" s="32">
        <f t="shared" si="6"/>
        <v>0</v>
      </c>
      <c r="AC33" s="32">
        <f t="shared" si="6"/>
        <v>59448.28</v>
      </c>
      <c r="AD33" s="32">
        <f t="shared" si="6"/>
        <v>454407.58999999997</v>
      </c>
      <c r="AE33" s="32">
        <f t="shared" si="6"/>
        <v>1558894.87</v>
      </c>
      <c r="AF33" s="32">
        <f t="shared" si="6"/>
        <v>527465.57</v>
      </c>
      <c r="AG33" s="32">
        <f t="shared" si="6"/>
        <v>19983.94</v>
      </c>
      <c r="AH33" s="32">
        <f t="shared" si="6"/>
        <v>0</v>
      </c>
      <c r="AI33" s="32">
        <f t="shared" si="6"/>
        <v>0</v>
      </c>
      <c r="AJ33" s="32">
        <f t="shared" si="6"/>
        <v>58157.3</v>
      </c>
      <c r="AK33" s="32">
        <f t="shared" si="6"/>
        <v>0</v>
      </c>
      <c r="AL33" s="32">
        <f t="shared" si="6"/>
        <v>78847.12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0</v>
      </c>
      <c r="AQ33" s="32">
        <f t="shared" si="6"/>
        <v>0</v>
      </c>
      <c r="AR33" s="32">
        <f t="shared" si="6"/>
        <v>0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2663791.86</v>
      </c>
      <c r="BV33" s="32">
        <f t="shared" si="7"/>
        <v>2005600.2800000003</v>
      </c>
      <c r="BW33" s="32">
        <f t="shared" si="7"/>
        <v>3791901.8299999996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91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6460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6460</v>
      </c>
    </row>
    <row r="37" spans="1:75" ht="15">
      <c r="A37" s="26">
        <f>A36+1</f>
        <v>302</v>
      </c>
      <c r="B37" s="28" t="s">
        <v>93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0</v>
      </c>
      <c r="BV38" s="30">
        <f t="shared" si="8"/>
        <v>0</v>
      </c>
      <c r="BW38" s="30">
        <f t="shared" si="8"/>
        <v>0</v>
      </c>
    </row>
    <row r="39" spans="1:75" ht="15">
      <c r="A39" s="26">
        <f>A38+1</f>
        <v>304</v>
      </c>
      <c r="B39" s="28" t="s">
        <v>95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96</v>
      </c>
      <c r="C40" s="32">
        <f aca="true" t="shared" si="9" ref="C40:BN40">SUM(C36:C39)</f>
        <v>0</v>
      </c>
      <c r="D40" s="32">
        <f t="shared" si="9"/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6460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0</v>
      </c>
      <c r="BV40" s="32">
        <f t="shared" si="10"/>
        <v>0</v>
      </c>
      <c r="BW40" s="32">
        <f t="shared" si="10"/>
        <v>6460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97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0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0</v>
      </c>
    </row>
    <row r="44" spans="1:75" ht="15">
      <c r="A44" s="26">
        <f>A43+1</f>
        <v>402</v>
      </c>
      <c r="B44" s="28" t="s">
        <v>99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330068.09</v>
      </c>
      <c r="BL45" s="29">
        <v>0</v>
      </c>
      <c r="BM45" s="29">
        <v>330068.09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330068.09</v>
      </c>
      <c r="BV45" s="30">
        <f t="shared" si="11"/>
        <v>0</v>
      </c>
      <c r="BW45" s="30">
        <f t="shared" si="11"/>
        <v>330068.09</v>
      </c>
    </row>
    <row r="46" spans="1:75" ht="15">
      <c r="A46" s="26">
        <f>A45+1</f>
        <v>404</v>
      </c>
      <c r="B46" s="28" t="s">
        <v>101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102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330068.09</v>
      </c>
      <c r="BL47" s="32">
        <f t="shared" si="12"/>
        <v>0</v>
      </c>
      <c r="BM47" s="32">
        <f t="shared" si="12"/>
        <v>330068.09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330068.09</v>
      </c>
      <c r="BV47" s="32">
        <f t="shared" si="13"/>
        <v>0</v>
      </c>
      <c r="BW47" s="32">
        <f t="shared" si="13"/>
        <v>330068.09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103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104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105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106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107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1866791</v>
      </c>
      <c r="BR54" s="29">
        <v>0</v>
      </c>
      <c r="BS54" s="29">
        <v>1947962.22</v>
      </c>
      <c r="BT54" s="29"/>
      <c r="BU54" s="30">
        <f aca="true" t="shared" si="16" ref="BU54:BW56">+C54+F54+I54+L54+O54+R54+U54+X54+AA54+AD54+AG54+AJ54+AM54+AP54+AS54+AV54+AY54+BB54+BE54+BH54+BK54+BN54+BQ54</f>
        <v>1866791</v>
      </c>
      <c r="BV54" s="30">
        <f t="shared" si="16"/>
        <v>0</v>
      </c>
      <c r="BW54" s="30">
        <f t="shared" si="16"/>
        <v>1947962.22</v>
      </c>
    </row>
    <row r="55" spans="1:75" ht="15">
      <c r="A55" s="26">
        <f>A54+1</f>
        <v>702</v>
      </c>
      <c r="B55" s="28" t="s">
        <v>108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728832.33</v>
      </c>
      <c r="BR55" s="29">
        <v>0</v>
      </c>
      <c r="BS55" s="29">
        <v>741774.01</v>
      </c>
      <c r="BT55" s="29"/>
      <c r="BU55" s="30">
        <f t="shared" si="16"/>
        <v>728832.33</v>
      </c>
      <c r="BV55" s="30">
        <f t="shared" si="16"/>
        <v>0</v>
      </c>
      <c r="BW55" s="30">
        <f t="shared" si="16"/>
        <v>741774.01</v>
      </c>
    </row>
    <row r="56" spans="1:75" s="33" customFormat="1" ht="15.75" thickBot="1">
      <c r="A56" s="70">
        <v>700</v>
      </c>
      <c r="B56" s="31" t="s">
        <v>109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2595623.33</v>
      </c>
      <c r="BR56" s="32">
        <f>SUM(BR54:BR55)</f>
        <v>0</v>
      </c>
      <c r="BS56" s="32">
        <f>SUM(BS54:BS55)</f>
        <v>2689736.23</v>
      </c>
      <c r="BT56" s="32"/>
      <c r="BU56" s="30">
        <f t="shared" si="16"/>
        <v>2595623.33</v>
      </c>
      <c r="BV56" s="30">
        <f t="shared" si="16"/>
        <v>0</v>
      </c>
      <c r="BW56" s="30">
        <f t="shared" si="16"/>
        <v>2689736.23</v>
      </c>
    </row>
    <row r="57" spans="1:75" ht="16.5" thickBot="1" thickTop="1">
      <c r="A57" s="36"/>
      <c r="B57" s="37" t="s">
        <v>110</v>
      </c>
      <c r="C57" s="38">
        <f aca="true" t="shared" si="18" ref="C57:BN57">+C25+C33+C40+C47+C51+C56</f>
        <v>2624034.0999999996</v>
      </c>
      <c r="D57" s="38">
        <f t="shared" si="18"/>
        <v>83827.06</v>
      </c>
      <c r="E57" s="38">
        <f t="shared" si="18"/>
        <v>2585356.5599999996</v>
      </c>
      <c r="F57" s="38">
        <f t="shared" si="18"/>
        <v>0</v>
      </c>
      <c r="G57" s="38">
        <f t="shared" si="18"/>
        <v>0</v>
      </c>
      <c r="H57" s="38">
        <f t="shared" si="18"/>
        <v>0</v>
      </c>
      <c r="I57" s="38">
        <f t="shared" si="18"/>
        <v>898560.0099999999</v>
      </c>
      <c r="J57" s="38">
        <f t="shared" si="18"/>
        <v>46856.09</v>
      </c>
      <c r="K57" s="38">
        <f t="shared" si="18"/>
        <v>951456.1399999999</v>
      </c>
      <c r="L57" s="38">
        <f t="shared" si="18"/>
        <v>3178254.58</v>
      </c>
      <c r="M57" s="38">
        <f t="shared" si="18"/>
        <v>59432.48</v>
      </c>
      <c r="N57" s="38">
        <f t="shared" si="18"/>
        <v>4382180.92</v>
      </c>
      <c r="O57" s="38">
        <f t="shared" si="18"/>
        <v>461892.77</v>
      </c>
      <c r="P57" s="38">
        <f t="shared" si="18"/>
        <v>6472.85</v>
      </c>
      <c r="Q57" s="38">
        <f t="shared" si="18"/>
        <v>374926.02999999997</v>
      </c>
      <c r="R57" s="38">
        <f t="shared" si="18"/>
        <v>339036.43</v>
      </c>
      <c r="S57" s="38">
        <f t="shared" si="18"/>
        <v>40773.82</v>
      </c>
      <c r="T57" s="38">
        <f t="shared" si="18"/>
        <v>325218.02</v>
      </c>
      <c r="U57" s="38">
        <f t="shared" si="18"/>
        <v>277176.69999999995</v>
      </c>
      <c r="V57" s="38">
        <f t="shared" si="18"/>
        <v>18238.85</v>
      </c>
      <c r="W57" s="38">
        <f t="shared" si="18"/>
        <v>231572.94</v>
      </c>
      <c r="X57" s="38">
        <f t="shared" si="18"/>
        <v>398456.43999999994</v>
      </c>
      <c r="Y57" s="38">
        <f t="shared" si="18"/>
        <v>289575.79</v>
      </c>
      <c r="Z57" s="38">
        <f t="shared" si="18"/>
        <v>240825.26999999996</v>
      </c>
      <c r="AA57" s="38">
        <f t="shared" si="18"/>
        <v>477828.55000000005</v>
      </c>
      <c r="AB57" s="38">
        <f t="shared" si="18"/>
        <v>389.41</v>
      </c>
      <c r="AC57" s="38">
        <f t="shared" si="18"/>
        <v>515023.94999999995</v>
      </c>
      <c r="AD57" s="38">
        <f t="shared" si="18"/>
        <v>1500964.5699999998</v>
      </c>
      <c r="AE57" s="38">
        <f t="shared" si="18"/>
        <v>1559528.27</v>
      </c>
      <c r="AF57" s="38">
        <f t="shared" si="18"/>
        <v>1594551.8599999999</v>
      </c>
      <c r="AG57" s="38">
        <f t="shared" si="18"/>
        <v>436114.52</v>
      </c>
      <c r="AH57" s="38">
        <f t="shared" si="18"/>
        <v>11537.2</v>
      </c>
      <c r="AI57" s="38">
        <f t="shared" si="18"/>
        <v>369331.74000000005</v>
      </c>
      <c r="AJ57" s="38">
        <f t="shared" si="18"/>
        <v>1840659.84</v>
      </c>
      <c r="AK57" s="38">
        <f t="shared" si="18"/>
        <v>6273.0599999999995</v>
      </c>
      <c r="AL57" s="38">
        <f t="shared" si="18"/>
        <v>1887779.2999999998</v>
      </c>
      <c r="AM57" s="38">
        <f t="shared" si="18"/>
        <v>0</v>
      </c>
      <c r="AN57" s="38">
        <f t="shared" si="18"/>
        <v>0</v>
      </c>
      <c r="AO57" s="38">
        <f t="shared" si="18"/>
        <v>0</v>
      </c>
      <c r="AP57" s="38">
        <f t="shared" si="18"/>
        <v>84884.2</v>
      </c>
      <c r="AQ57" s="38">
        <f t="shared" si="18"/>
        <v>296.72</v>
      </c>
      <c r="AR57" s="38">
        <f t="shared" si="18"/>
        <v>57900.81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0</v>
      </c>
      <c r="AZ57" s="38">
        <f t="shared" si="18"/>
        <v>0</v>
      </c>
      <c r="BA57" s="38">
        <f t="shared" si="18"/>
        <v>0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0</v>
      </c>
      <c r="BF57" s="38">
        <f t="shared" si="18"/>
        <v>0</v>
      </c>
      <c r="BG57" s="38">
        <f t="shared" si="18"/>
        <v>0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502028.33</v>
      </c>
      <c r="BL57" s="38">
        <f t="shared" si="18"/>
        <v>0</v>
      </c>
      <c r="BM57" s="38">
        <f t="shared" si="18"/>
        <v>502028.33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2595623.33</v>
      </c>
      <c r="BR57" s="38">
        <f t="shared" si="19"/>
        <v>0</v>
      </c>
      <c r="BS57" s="38">
        <f t="shared" si="19"/>
        <v>2689736.23</v>
      </c>
      <c r="BT57" s="38"/>
      <c r="BU57" s="38">
        <f>+BT12+BU25+BU33+BU40+BU47+BU51+BU56</f>
        <v>15615514.369999997</v>
      </c>
      <c r="BV57" s="38">
        <f t="shared" si="19"/>
        <v>2123201.6</v>
      </c>
      <c r="BW57" s="38">
        <f t="shared" si="19"/>
        <v>16707888.100000001</v>
      </c>
    </row>
    <row r="58" spans="1:75" ht="26.25" thickBot="1">
      <c r="A58" s="36"/>
      <c r="B58" s="37" t="s">
        <v>131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IF(Entrate!C69&gt;BU57,Entrate!C69-BU57,0)</f>
        <v>6228041.380000006</v>
      </c>
      <c r="BV58" s="32">
        <v>0</v>
      </c>
      <c r="BW58" s="32">
        <f>IF(Entrate!D69&gt;BW57,Entrate!D69-BW57,0)</f>
        <v>6204977.680000003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Emidio Cellini</cp:lastModifiedBy>
  <cp:lastPrinted>2017-05-16T07:12:58Z</cp:lastPrinted>
  <dcterms:created xsi:type="dcterms:W3CDTF">2000-01-20T08:39:24Z</dcterms:created>
  <dcterms:modified xsi:type="dcterms:W3CDTF">2017-05-16T07:13:51Z</dcterms:modified>
  <cp:category/>
  <cp:version/>
  <cp:contentType/>
  <cp:contentStatus/>
</cp:coreProperties>
</file>